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9020" windowHeight="1113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Q24" i="1" l="1"/>
  <c r="P24" i="1"/>
  <c r="O22" i="1"/>
  <c r="S22" i="1" s="1"/>
  <c r="T22" i="1" s="1"/>
  <c r="T21" i="1"/>
  <c r="O21" i="1"/>
  <c r="S21" i="1" s="1"/>
  <c r="S20" i="1"/>
  <c r="T20" i="1" s="1"/>
  <c r="O20" i="1"/>
  <c r="T19" i="1"/>
  <c r="O19" i="1"/>
  <c r="S19" i="1" s="1"/>
  <c r="S18" i="1"/>
  <c r="T18" i="1" s="1"/>
  <c r="O18" i="1"/>
  <c r="T17" i="1"/>
  <c r="O17" i="1"/>
  <c r="S17" i="1" s="1"/>
  <c r="T16" i="1"/>
  <c r="S16" i="1"/>
  <c r="O16" i="1"/>
  <c r="N15" i="1"/>
  <c r="M15" i="1"/>
  <c r="L15" i="1"/>
  <c r="K15" i="1"/>
  <c r="J15" i="1"/>
  <c r="I15" i="1"/>
  <c r="H15" i="1"/>
  <c r="G15" i="1"/>
  <c r="F15" i="1"/>
  <c r="E15" i="1"/>
  <c r="D15" i="1"/>
  <c r="C15" i="1"/>
  <c r="O15" i="1" s="1"/>
  <c r="S15" i="1" s="1"/>
  <c r="T15" i="1" s="1"/>
  <c r="N14" i="1"/>
  <c r="N24" i="1" s="1"/>
  <c r="M14" i="1"/>
  <c r="M24" i="1" s="1"/>
  <c r="L14" i="1"/>
  <c r="K14" i="1"/>
  <c r="K24" i="1" s="1"/>
  <c r="J14" i="1"/>
  <c r="J24" i="1" s="1"/>
  <c r="I14" i="1"/>
  <c r="H14" i="1"/>
  <c r="H24" i="1" s="1"/>
  <c r="G14" i="1"/>
  <c r="G24" i="1" s="1"/>
  <c r="F14" i="1"/>
  <c r="E14" i="1"/>
  <c r="E24" i="1" s="1"/>
  <c r="D14" i="1"/>
  <c r="D24" i="1" s="1"/>
  <c r="C14" i="1"/>
  <c r="O14" i="1" s="1"/>
  <c r="S14" i="1" s="1"/>
  <c r="T14" i="1" s="1"/>
  <c r="T13" i="1"/>
  <c r="O13" i="1"/>
  <c r="S13" i="1" s="1"/>
  <c r="S12" i="1"/>
  <c r="T12" i="1" s="1"/>
  <c r="O12" i="1"/>
  <c r="O11" i="1"/>
  <c r="S11" i="1" s="1"/>
  <c r="T11" i="1" s="1"/>
  <c r="S10" i="1"/>
  <c r="T10" i="1" s="1"/>
  <c r="O10" i="1"/>
  <c r="L9" i="1"/>
  <c r="L24" i="1" s="1"/>
  <c r="I9" i="1"/>
  <c r="I24" i="1" s="1"/>
  <c r="F9" i="1"/>
  <c r="F24" i="1" s="1"/>
  <c r="C9" i="1"/>
  <c r="C24" i="1" s="1"/>
  <c r="S8" i="1"/>
  <c r="T8" i="1" s="1"/>
  <c r="O8" i="1"/>
  <c r="T7" i="1"/>
  <c r="O7" i="1"/>
  <c r="S7" i="1" s="1"/>
  <c r="T6" i="1"/>
  <c r="S6" i="1"/>
  <c r="O6" i="1"/>
  <c r="O5" i="1"/>
  <c r="N3" i="1"/>
  <c r="M3" i="1"/>
  <c r="L3" i="1"/>
  <c r="K3" i="1"/>
  <c r="J3" i="1"/>
  <c r="I3" i="1"/>
  <c r="H3" i="1"/>
  <c r="G3" i="1"/>
  <c r="F3" i="1"/>
  <c r="E3" i="1"/>
  <c r="D3" i="1"/>
  <c r="C3" i="1"/>
  <c r="P2" i="1"/>
  <c r="Q2" i="1" s="1"/>
  <c r="O1" i="1"/>
  <c r="M1" i="1"/>
  <c r="J1" i="1"/>
  <c r="E1" i="1"/>
  <c r="B1" i="1"/>
  <c r="D1" i="1" l="1"/>
  <c r="S5" i="1"/>
  <c r="T5" i="1" s="1"/>
  <c r="C1" i="1"/>
  <c r="O9" i="1"/>
  <c r="S9" i="1" s="1"/>
  <c r="T9" i="1" s="1"/>
  <c r="O24" i="1" l="1"/>
</calcChain>
</file>

<file path=xl/comments1.xml><?xml version="1.0" encoding="utf-8"?>
<comments xmlns="http://schemas.openxmlformats.org/spreadsheetml/2006/main">
  <authors>
    <author xml:space="preserve"> </author>
  </authors>
  <commentList>
    <comment ref="P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Increased Forecast</t>
        </r>
      </text>
    </comment>
  </commentList>
</comments>
</file>

<file path=xl/sharedStrings.xml><?xml version="1.0" encoding="utf-8"?>
<sst xmlns="http://schemas.openxmlformats.org/spreadsheetml/2006/main" count="81" uniqueCount="66">
  <si>
    <t>Co.ID:</t>
  </si>
  <si>
    <t>RESIDENTIAL BUDGET</t>
  </si>
  <si>
    <t xml:space="preserve">  Property:</t>
  </si>
  <si>
    <t>Units:</t>
  </si>
  <si>
    <t xml:space="preserve">      Sq Ft:</t>
  </si>
  <si>
    <t xml:space="preserve">   TOTAL</t>
  </si>
  <si>
    <t>FORECAST</t>
  </si>
  <si>
    <t>BUDGET</t>
  </si>
  <si>
    <t>51753100</t>
  </si>
  <si>
    <t>Marketing-Print Advertising</t>
  </si>
  <si>
    <t>51753150</t>
  </si>
  <si>
    <t>Marketing-Printing General</t>
  </si>
  <si>
    <t>51753300</t>
  </si>
  <si>
    <t>Marketing-Radio Advertising</t>
  </si>
  <si>
    <t>51753500</t>
  </si>
  <si>
    <t>Marketing-Apartment Guide</t>
  </si>
  <si>
    <t>51753600</t>
  </si>
  <si>
    <t>Maketing- Internet Advertising</t>
  </si>
  <si>
    <t>51753900</t>
  </si>
  <si>
    <t>Marketing-Other Advertising</t>
  </si>
  <si>
    <t>51755100</t>
  </si>
  <si>
    <t xml:space="preserve">Marketing-Broker </t>
  </si>
  <si>
    <t>51755500</t>
  </si>
  <si>
    <t>Marketing-Special Events/Entertain.</t>
  </si>
  <si>
    <t>51756200</t>
  </si>
  <si>
    <t>Marketing-Tenant Newsletter</t>
  </si>
  <si>
    <t>51756300</t>
  </si>
  <si>
    <t>Marketing-Holiday Gifts</t>
  </si>
  <si>
    <t>51756400</t>
  </si>
  <si>
    <t>Marketing-Holiday Parties</t>
  </si>
  <si>
    <t>51756500</t>
  </si>
  <si>
    <t>Marketing-Tenant Public Relations</t>
  </si>
  <si>
    <t>51757610</t>
  </si>
  <si>
    <t>Marketing-Building Brochures</t>
  </si>
  <si>
    <t>51757620</t>
  </si>
  <si>
    <t>Marketing-Brochures</t>
  </si>
  <si>
    <t>51757800</t>
  </si>
  <si>
    <t>Marketing-Signage</t>
  </si>
  <si>
    <t>51759300</t>
  </si>
  <si>
    <t>Marketing-Prizes/Awards, Premiums</t>
  </si>
  <si>
    <t>51759400</t>
  </si>
  <si>
    <t>Marketing-Consultant</t>
  </si>
  <si>
    <t>51759800</t>
  </si>
  <si>
    <t>Resident Referral Expense</t>
  </si>
  <si>
    <t>Marketing &amp; Advertising TOTAL</t>
  </si>
  <si>
    <t>NOTES:</t>
  </si>
  <si>
    <t xml:space="preserve">Print Advertising: Minimum of three e-mail blasts per month (residents and prospects). </t>
  </si>
  <si>
    <t>Printing General: Marketing flyers now printed with color printer purchased in FY10.</t>
  </si>
  <si>
    <t>Apartment Guide: Apartment Shopper's Guide ($825 per month).</t>
  </si>
  <si>
    <t xml:space="preserve">Internet Ads: AptGuide.com ($525 per month, includes community video $100 and internet front page elevating property to platimum $425), Apartments.com ($425 per month), CraigsList.com ($399 per month), </t>
  </si>
  <si>
    <t xml:space="preserve">Facebook/Twitter/LinkedIn ($20 per month), Facebook ad ($600 per month), Google ($1,500 per month), MyNewPlace.com ($100 per month), Rent.com ($638 per mo.), </t>
  </si>
  <si>
    <t xml:space="preserve">Rent.com featured listing &amp; targeted e-mail ($299 per month), Rentals.com ($378 per month, includes $179 plus $199 for premier listing which includes top row placement and virtual tour), Bozzuto.com ($150 per quarter), </t>
  </si>
  <si>
    <t>and LakesideApartments.net ($300 per quarter).</t>
  </si>
  <si>
    <t>Other Advertising: Level One ($1,200 per month), Lead2Lease ($150 per month), VaultWare ($775 in JAN), Vaultware mobile ($300 in JAN) and Image Generators ($50 per month for on hold recording).</t>
  </si>
  <si>
    <t xml:space="preserve">Broker:  2 referral fees per year at 50% of one month's rent (average market rent $1,556).   </t>
  </si>
  <si>
    <t>Special Events: Refreshments in leasing office ($850 per month), fresh flowers ($50 per week), guest suite supplies ($600 in Nov.).</t>
  </si>
  <si>
    <t>Tenant Newsletter: Facebook, and Twitter, replaced the monthly newsletter in FY10.</t>
  </si>
  <si>
    <t xml:space="preserve">Holiday Gifts: Move-in gifts (314 at $25 each) and renewal gifts (315 at $15 each).  </t>
  </si>
  <si>
    <t xml:space="preserve">Holiday Parties: Halloween Party ($500 in Oct.), Holiday Social ($3,500 in Dec.), Valentine's Social ($750 in Feb.), Breakfast To Go ($750 in April), Pool Party ($4,100 in June), Ice Cream Social ($750 in Aug.), and </t>
  </si>
  <si>
    <t>Wii tournaments / resident meetings remaining 6 months ($100 each). Also includes 1 fitness class per week at $75 each ($3,900).</t>
  </si>
  <si>
    <t>Brochures: MI folders, brochures, floorplan paper, toner for color copier.</t>
  </si>
  <si>
    <t xml:space="preserve">Prizes/Awards: Promotional gifts (includes Lakeside pens, key chains and other promotional items TBD during year).  </t>
  </si>
  <si>
    <t>Resident Referral Expense: Two referrals per month ($500 per referral).</t>
  </si>
  <si>
    <t>VARIANCE NOTES (FY11 Budget To FY10 Forecast):</t>
  </si>
  <si>
    <t>Internet Advertising: FY10 lower due to less Rent.com referrals during winter (due to blizzards), and Rent.com enhancement and Facebook ad not running for several months.</t>
  </si>
  <si>
    <t>Holiday Parties: FY10 lower due to cancellation of weekly fitness classes during holiday season and less expensive holiday party in December.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</si>
</sst>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-mmm\-yy_)"/>
    <numFmt numFmtId="165" formatCode="hh:mm\ AM/PM_)"/>
    <numFmt numFmtId="166" formatCode="0_)"/>
    <numFmt numFmtId="167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Helv"/>
    </font>
    <font>
      <sz val="9"/>
      <name val="Helv"/>
    </font>
    <font>
      <sz val="12"/>
      <name val="Arial"/>
      <family val="2"/>
    </font>
    <font>
      <sz val="9"/>
      <color indexed="12"/>
      <name val="Helv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58">
    <xf numFmtId="0" fontId="0" fillId="0" borderId="0" xfId="0"/>
    <xf numFmtId="37" fontId="2" fillId="2" borderId="1" xfId="0" quotePrefix="1" applyNumberFormat="1" applyFont="1" applyFill="1" applyBorder="1" applyAlignment="1" applyProtection="1">
      <alignment horizontal="left"/>
    </xf>
    <xf numFmtId="1" fontId="2" fillId="2" borderId="2" xfId="0" applyNumberFormat="1" applyFont="1" applyFill="1" applyBorder="1" applyAlignment="1" applyProtection="1">
      <alignment horizontal="left"/>
    </xf>
    <xf numFmtId="37" fontId="3" fillId="0" borderId="0" xfId="0" applyNumberFormat="1" applyFont="1"/>
    <xf numFmtId="1" fontId="2" fillId="2" borderId="4" xfId="0" applyNumberFormat="1" applyFont="1" applyFill="1" applyBorder="1" applyAlignment="1" applyProtection="1">
      <alignment horizontal="left"/>
    </xf>
    <xf numFmtId="1" fontId="3" fillId="2" borderId="0" xfId="0" applyNumberFormat="1" applyFont="1" applyFill="1" applyProtection="1"/>
    <xf numFmtId="37" fontId="3" fillId="2" borderId="0" xfId="0" applyNumberFormat="1" applyFont="1" applyFill="1"/>
    <xf numFmtId="37" fontId="3" fillId="2" borderId="6" xfId="0" quotePrefix="1" applyNumberFormat="1" applyFont="1" applyFill="1" applyBorder="1" applyAlignment="1" applyProtection="1">
      <alignment horizontal="left"/>
    </xf>
    <xf numFmtId="166" fontId="3" fillId="2" borderId="7" xfId="0" applyNumberFormat="1" applyFont="1" applyFill="1" applyBorder="1" applyProtection="1"/>
    <xf numFmtId="37" fontId="3" fillId="2" borderId="4" xfId="0" quotePrefix="1" applyNumberFormat="1" applyFont="1" applyFill="1" applyBorder="1" applyAlignment="1" applyProtection="1">
      <alignment horizontal="left"/>
    </xf>
    <xf numFmtId="166" fontId="3" fillId="2" borderId="0" xfId="0" applyNumberFormat="1" applyFont="1" applyFill="1" applyBorder="1" applyProtection="1"/>
    <xf numFmtId="37" fontId="3" fillId="2" borderId="0" xfId="0" applyNumberFormat="1" applyFont="1" applyFill="1" applyBorder="1" applyAlignment="1" applyProtection="1">
      <alignment horizontal="center"/>
    </xf>
    <xf numFmtId="37" fontId="3" fillId="2" borderId="0" xfId="0" applyNumberFormat="1" applyFont="1" applyFill="1" applyBorder="1" applyAlignment="1" applyProtection="1">
      <alignment horizontal="left"/>
    </xf>
    <xf numFmtId="37" fontId="3" fillId="2" borderId="5" xfId="0" applyNumberFormat="1" applyFont="1" applyFill="1" applyBorder="1" applyAlignment="1" applyProtection="1">
      <alignment horizontal="centerContinuous"/>
    </xf>
    <xf numFmtId="49" fontId="3" fillId="2" borderId="4" xfId="2" applyNumberFormat="1" applyFont="1" applyFill="1" applyBorder="1" applyAlignment="1">
      <alignment horizontal="left"/>
    </xf>
    <xf numFmtId="49" fontId="3" fillId="2" borderId="0" xfId="2" applyNumberFormat="1" applyFont="1" applyFill="1" applyAlignment="1">
      <alignment horizontal="left"/>
    </xf>
    <xf numFmtId="37" fontId="5" fillId="2" borderId="0" xfId="2" applyNumberFormat="1" applyFont="1" applyFill="1" applyProtection="1">
      <protection locked="0"/>
    </xf>
    <xf numFmtId="37" fontId="3" fillId="2" borderId="0" xfId="2" applyNumberFormat="1" applyFont="1" applyFill="1"/>
    <xf numFmtId="37" fontId="5" fillId="2" borderId="5" xfId="2" applyNumberFormat="1" applyFont="1" applyFill="1" applyBorder="1" applyProtection="1">
      <protection locked="0"/>
    </xf>
    <xf numFmtId="37" fontId="3" fillId="0" borderId="0" xfId="0" applyNumberFormat="1" applyFont="1" applyFill="1"/>
    <xf numFmtId="9" fontId="3" fillId="0" borderId="0" xfId="1" applyFont="1" applyFill="1" applyAlignment="1">
      <alignment horizontal="right"/>
    </xf>
    <xf numFmtId="37" fontId="3" fillId="2" borderId="4" xfId="0" applyNumberFormat="1" applyFont="1" applyFill="1" applyBorder="1"/>
    <xf numFmtId="37" fontId="3" fillId="2" borderId="5" xfId="0" applyNumberFormat="1" applyFont="1" applyFill="1" applyBorder="1"/>
    <xf numFmtId="37" fontId="2" fillId="2" borderId="9" xfId="0" applyNumberFormat="1" applyFont="1" applyFill="1" applyBorder="1"/>
    <xf numFmtId="37" fontId="3" fillId="2" borderId="10" xfId="0" applyNumberFormat="1" applyFont="1" applyFill="1" applyBorder="1"/>
    <xf numFmtId="37" fontId="3" fillId="2" borderId="11" xfId="0" applyNumberFormat="1" applyFont="1" applyFill="1" applyBorder="1"/>
    <xf numFmtId="167" fontId="5" fillId="2" borderId="4" xfId="0" applyNumberFormat="1" applyFont="1" applyFill="1" applyBorder="1" applyProtection="1">
      <protection locked="0"/>
    </xf>
    <xf numFmtId="167" fontId="5" fillId="2" borderId="0" xfId="0" applyNumberFormat="1" applyFont="1" applyFill="1" applyProtection="1">
      <protection locked="0"/>
    </xf>
    <xf numFmtId="167" fontId="5" fillId="2" borderId="0" xfId="0" applyNumberFormat="1" applyFont="1" applyFill="1" applyBorder="1" applyProtection="1">
      <protection locked="0"/>
    </xf>
    <xf numFmtId="167" fontId="5" fillId="2" borderId="12" xfId="0" applyNumberFormat="1" applyFont="1" applyFill="1" applyBorder="1" applyProtection="1">
      <protection locked="0"/>
    </xf>
    <xf numFmtId="167" fontId="5" fillId="2" borderId="13" xfId="0" applyNumberFormat="1" applyFont="1" applyFill="1" applyBorder="1" applyProtection="1">
      <protection locked="0"/>
    </xf>
    <xf numFmtId="0" fontId="5" fillId="2" borderId="0" xfId="0" applyNumberFormat="1" applyFont="1" applyFill="1" applyProtection="1">
      <protection locked="0"/>
    </xf>
    <xf numFmtId="167" fontId="3" fillId="2" borderId="0" xfId="0" applyNumberFormat="1" applyFont="1" applyFill="1" applyBorder="1" applyProtection="1">
      <protection locked="0"/>
    </xf>
    <xf numFmtId="167" fontId="3" fillId="2" borderId="13" xfId="0" applyNumberFormat="1" applyFont="1" applyFill="1" applyBorder="1" applyProtection="1">
      <protection locked="0"/>
    </xf>
    <xf numFmtId="167" fontId="3" fillId="2" borderId="0" xfId="0" applyNumberFormat="1" applyFont="1" applyFill="1" applyProtection="1">
      <protection locked="0"/>
    </xf>
    <xf numFmtId="167" fontId="3" fillId="2" borderId="4" xfId="0" applyNumberFormat="1" applyFont="1" applyFill="1" applyBorder="1" applyProtection="1">
      <protection locked="0"/>
    </xf>
    <xf numFmtId="167" fontId="3" fillId="2" borderId="6" xfId="0" applyNumberFormat="1" applyFont="1" applyFill="1" applyBorder="1" applyProtection="1">
      <protection locked="0"/>
    </xf>
    <xf numFmtId="167" fontId="3" fillId="2" borderId="7" xfId="0" applyNumberFormat="1" applyFont="1" applyFill="1" applyBorder="1" applyProtection="1">
      <protection locked="0"/>
    </xf>
    <xf numFmtId="167" fontId="3" fillId="2" borderId="14" xfId="0" applyNumberFormat="1" applyFont="1" applyFill="1" applyBorder="1" applyProtection="1">
      <protection locked="0"/>
    </xf>
    <xf numFmtId="164" fontId="2" fillId="2" borderId="2" xfId="0" applyNumberFormat="1" applyFont="1" applyFill="1" applyBorder="1" applyProtection="1"/>
    <xf numFmtId="165" fontId="2" fillId="2" borderId="2" xfId="0" applyNumberFormat="1" applyFont="1" applyFill="1" applyBorder="1" applyProtection="1"/>
    <xf numFmtId="1" fontId="2" fillId="2" borderId="2" xfId="0" applyNumberFormat="1" applyFont="1" applyFill="1" applyBorder="1" applyAlignment="1" applyProtection="1">
      <alignment horizontal="right"/>
    </xf>
    <xf numFmtId="37" fontId="2" fillId="2" borderId="2" xfId="0" applyNumberFormat="1" applyFont="1" applyFill="1" applyBorder="1"/>
    <xf numFmtId="37" fontId="2" fillId="2" borderId="2" xfId="0" applyNumberFormat="1" applyFont="1" applyFill="1" applyBorder="1" applyAlignment="1" applyProtection="1">
      <alignment horizontal="left"/>
    </xf>
    <xf numFmtId="37" fontId="2" fillId="2" borderId="2" xfId="0" applyNumberFormat="1" applyFont="1" applyFill="1" applyBorder="1" applyProtection="1"/>
    <xf numFmtId="37" fontId="2" fillId="2" borderId="2" xfId="0" applyNumberFormat="1" applyFont="1" applyFill="1" applyBorder="1" applyAlignment="1" applyProtection="1">
      <alignment horizontal="right"/>
    </xf>
    <xf numFmtId="37" fontId="2" fillId="2" borderId="3" xfId="0" applyNumberFormat="1" applyFont="1" applyFill="1" applyBorder="1"/>
    <xf numFmtId="164" fontId="2" fillId="2" borderId="0" xfId="0" applyNumberFormat="1" applyFont="1" applyFill="1" applyProtection="1"/>
    <xf numFmtId="165" fontId="2" fillId="2" borderId="0" xfId="0" applyNumberFormat="1" applyFont="1" applyFill="1" applyProtection="1"/>
    <xf numFmtId="1" fontId="2" fillId="2" borderId="0" xfId="0" applyNumberFormat="1" applyFont="1" applyFill="1" applyAlignment="1" applyProtection="1">
      <alignment horizontal="right"/>
    </xf>
    <xf numFmtId="37" fontId="2" fillId="2" borderId="0" xfId="0" applyNumberFormat="1" applyFont="1" applyFill="1"/>
    <xf numFmtId="37" fontId="2" fillId="2" borderId="0" xfId="0" applyNumberFormat="1" applyFont="1" applyFill="1" applyAlignment="1" applyProtection="1">
      <alignment horizontal="left"/>
    </xf>
    <xf numFmtId="37" fontId="2" fillId="2" borderId="0" xfId="0" applyNumberFormat="1" applyFont="1" applyFill="1" applyProtection="1"/>
    <xf numFmtId="37" fontId="2" fillId="2" borderId="0" xfId="0" applyNumberFormat="1" applyFont="1" applyFill="1" applyAlignment="1" applyProtection="1">
      <alignment horizontal="right"/>
    </xf>
    <xf numFmtId="1" fontId="2" fillId="2" borderId="5" xfId="0" quotePrefix="1" applyNumberFormat="1" applyFont="1" applyFill="1" applyBorder="1" applyAlignment="1" applyProtection="1">
      <alignment horizontal="centerContinuous"/>
    </xf>
    <xf numFmtId="37" fontId="8" fillId="2" borderId="7" xfId="0" applyNumberFormat="1" applyFont="1" applyFill="1" applyBorder="1" applyAlignment="1" applyProtection="1">
      <alignment horizontal="center"/>
    </xf>
    <xf numFmtId="37" fontId="2" fillId="2" borderId="7" xfId="0" applyNumberFormat="1" applyFont="1" applyFill="1" applyBorder="1" applyAlignment="1" applyProtection="1">
      <alignment horizontal="centerContinuous"/>
    </xf>
    <xf numFmtId="37" fontId="2" fillId="2" borderId="8" xfId="0" applyNumberFormat="1" applyFont="1" applyFill="1" applyBorder="1" applyAlignment="1" applyProtection="1">
      <alignment horizontal="centerContinuous"/>
    </xf>
  </cellXfs>
  <cellStyles count="3">
    <cellStyle name="Normal" xfId="0" builtinId="0"/>
    <cellStyle name="Normal_Input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schweitzer\Local%20Settings\Temporary%20Internet%20Files\Content.Outlook\9E1FPORB\Lakeside%20FY11%20Budget%20-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SING"/>
      <sheetName val="SUMMARY"/>
      <sheetName val="EXPL B11- F10"/>
      <sheetName val="EXPL B11 - B10"/>
      <sheetName val="EXPL B10 - F10"/>
      <sheetName val="Proforma Summary"/>
      <sheetName val="EXPL P08 - F08"/>
      <sheetName val="EXPL P09 - B09"/>
      <sheetName val="ANALYSIS"/>
      <sheetName val="SPREAD"/>
      <sheetName val="Base Rent"/>
      <sheetName val="Escalation Rent &amp; Parking Inc"/>
      <sheetName val="Miscellaneous Income"/>
      <sheetName val="Cleaning Expenses"/>
      <sheetName val="Repairs &amp; Maintenance"/>
      <sheetName val="Utilities"/>
      <sheetName val="Electric Analysis"/>
      <sheetName val="Gas Analysis"/>
      <sheetName val="Water &amp; Sewer  Analysis"/>
      <sheetName val="Security Services"/>
      <sheetName val="Administrative Services"/>
      <sheetName val="Real Estate Taxes"/>
      <sheetName val="Other Taxes &amp; Insurance Exp"/>
      <sheetName val="Marketing &amp; Advertising "/>
      <sheetName val="Leasing Exp"/>
      <sheetName val="Legal Fee &amp; Property Mngt Fee  "/>
      <sheetName val="Non-Operating Items"/>
      <sheetName val="Building Improvement"/>
      <sheetName val="Tenant Imv &amp;Other Capital Costs"/>
      <sheetName val="Other Capital Costs-Mortgage"/>
      <sheetName val="Other Cash Requirements-Escrows"/>
      <sheetName val="Data "/>
      <sheetName val="fixbud"/>
      <sheetName val="fixleasing"/>
      <sheetName val="FIXMGMTFEE"/>
      <sheetName val="FIXLOCKS"/>
      <sheetName val="FIXSIGNS"/>
      <sheetName val="Module1"/>
      <sheetName val="Module2"/>
      <sheetName val="Module3"/>
    </sheetNames>
    <sheetDataSet>
      <sheetData sheetId="0"/>
      <sheetData sheetId="1">
        <row r="20">
          <cell r="Q20">
            <v>2010</v>
          </cell>
        </row>
        <row r="22">
          <cell r="Q22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C2" t="str">
            <v>OCT</v>
          </cell>
          <cell r="D2" t="str">
            <v>NOV</v>
          </cell>
          <cell r="E2" t="str">
            <v>DEC</v>
          </cell>
          <cell r="F2" t="str">
            <v>JAN</v>
          </cell>
          <cell r="G2" t="str">
            <v>FEB</v>
          </cell>
          <cell r="H2" t="str">
            <v>MAR</v>
          </cell>
          <cell r="I2" t="str">
            <v>APR</v>
          </cell>
          <cell r="J2" t="str">
            <v>MAY</v>
          </cell>
          <cell r="K2" t="str">
            <v>JUN</v>
          </cell>
          <cell r="L2" t="str">
            <v>JUL</v>
          </cell>
          <cell r="M2" t="str">
            <v>AUG</v>
          </cell>
          <cell r="N2" t="str">
            <v>SEP</v>
          </cell>
        </row>
      </sheetData>
      <sheetData sheetId="10">
        <row r="1">
          <cell r="B1">
            <v>42620</v>
          </cell>
          <cell r="E1">
            <v>40520.532947800923</v>
          </cell>
          <cell r="F1">
            <v>40520.532947800923</v>
          </cell>
          <cell r="L1" t="str">
            <v>Lakeside Apartments</v>
          </cell>
          <cell r="O1">
            <v>686</v>
          </cell>
          <cell r="Q1">
            <v>586698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tabSelected="1" workbookViewId="0">
      <selection activeCell="D13" sqref="D13"/>
    </sheetView>
  </sheetViews>
  <sheetFormatPr defaultRowHeight="10.5" x14ac:dyDescent="0.15"/>
  <cols>
    <col min="1" max="1" width="8.5703125" style="3" customWidth="1"/>
    <col min="2" max="2" width="27.85546875" style="3" customWidth="1"/>
    <col min="3" max="3" width="10.28515625" style="3" bestFit="1" customWidth="1"/>
    <col min="4" max="4" width="9.5703125" style="3" bestFit="1" customWidth="1"/>
    <col min="5" max="5" width="6.140625" style="3" bestFit="1" customWidth="1"/>
    <col min="6" max="6" width="18.28515625" style="3" bestFit="1" customWidth="1"/>
    <col min="7" max="8" width="6.140625" style="3" bestFit="1" customWidth="1"/>
    <col min="9" max="9" width="9.7109375" style="3" bestFit="1" customWidth="1"/>
    <col min="10" max="10" width="15.28515625" style="3" bestFit="1" customWidth="1"/>
    <col min="11" max="13" width="6.140625" style="3" bestFit="1" customWidth="1"/>
    <col min="14" max="14" width="7.5703125" style="3" bestFit="1" customWidth="1"/>
    <col min="15" max="15" width="8.7109375" style="3" bestFit="1" customWidth="1"/>
    <col min="16" max="16" width="9.140625" style="3" bestFit="1" customWidth="1"/>
    <col min="17" max="17" width="7.42578125" style="3" bestFit="1" customWidth="1"/>
    <col min="18" max="18" width="3.85546875" style="3" customWidth="1"/>
    <col min="19" max="19" width="6.140625" style="3" bestFit="1" customWidth="1"/>
    <col min="20" max="256" width="9.140625" style="3"/>
    <col min="257" max="257" width="8.5703125" style="3" customWidth="1"/>
    <col min="258" max="258" width="27.85546875" style="3" customWidth="1"/>
    <col min="259" max="270" width="9.28515625" style="3" customWidth="1"/>
    <col min="271" max="273" width="11.28515625" style="3" customWidth="1"/>
    <col min="274" max="274" width="3.85546875" style="3" customWidth="1"/>
    <col min="275" max="512" width="9.140625" style="3"/>
    <col min="513" max="513" width="8.5703125" style="3" customWidth="1"/>
    <col min="514" max="514" width="27.85546875" style="3" customWidth="1"/>
    <col min="515" max="526" width="9.28515625" style="3" customWidth="1"/>
    <col min="527" max="529" width="11.28515625" style="3" customWidth="1"/>
    <col min="530" max="530" width="3.85546875" style="3" customWidth="1"/>
    <col min="531" max="768" width="9.140625" style="3"/>
    <col min="769" max="769" width="8.5703125" style="3" customWidth="1"/>
    <col min="770" max="770" width="27.85546875" style="3" customWidth="1"/>
    <col min="771" max="782" width="9.28515625" style="3" customWidth="1"/>
    <col min="783" max="785" width="11.28515625" style="3" customWidth="1"/>
    <col min="786" max="786" width="3.85546875" style="3" customWidth="1"/>
    <col min="787" max="1024" width="9.140625" style="3"/>
    <col min="1025" max="1025" width="8.5703125" style="3" customWidth="1"/>
    <col min="1026" max="1026" width="27.85546875" style="3" customWidth="1"/>
    <col min="1027" max="1038" width="9.28515625" style="3" customWidth="1"/>
    <col min="1039" max="1041" width="11.28515625" style="3" customWidth="1"/>
    <col min="1042" max="1042" width="3.85546875" style="3" customWidth="1"/>
    <col min="1043" max="1280" width="9.140625" style="3"/>
    <col min="1281" max="1281" width="8.5703125" style="3" customWidth="1"/>
    <col min="1282" max="1282" width="27.85546875" style="3" customWidth="1"/>
    <col min="1283" max="1294" width="9.28515625" style="3" customWidth="1"/>
    <col min="1295" max="1297" width="11.28515625" style="3" customWidth="1"/>
    <col min="1298" max="1298" width="3.85546875" style="3" customWidth="1"/>
    <col min="1299" max="1536" width="9.140625" style="3"/>
    <col min="1537" max="1537" width="8.5703125" style="3" customWidth="1"/>
    <col min="1538" max="1538" width="27.85546875" style="3" customWidth="1"/>
    <col min="1539" max="1550" width="9.28515625" style="3" customWidth="1"/>
    <col min="1551" max="1553" width="11.28515625" style="3" customWidth="1"/>
    <col min="1554" max="1554" width="3.85546875" style="3" customWidth="1"/>
    <col min="1555" max="1792" width="9.140625" style="3"/>
    <col min="1793" max="1793" width="8.5703125" style="3" customWidth="1"/>
    <col min="1794" max="1794" width="27.85546875" style="3" customWidth="1"/>
    <col min="1795" max="1806" width="9.28515625" style="3" customWidth="1"/>
    <col min="1807" max="1809" width="11.28515625" style="3" customWidth="1"/>
    <col min="1810" max="1810" width="3.85546875" style="3" customWidth="1"/>
    <col min="1811" max="2048" width="9.140625" style="3"/>
    <col min="2049" max="2049" width="8.5703125" style="3" customWidth="1"/>
    <col min="2050" max="2050" width="27.85546875" style="3" customWidth="1"/>
    <col min="2051" max="2062" width="9.28515625" style="3" customWidth="1"/>
    <col min="2063" max="2065" width="11.28515625" style="3" customWidth="1"/>
    <col min="2066" max="2066" width="3.85546875" style="3" customWidth="1"/>
    <col min="2067" max="2304" width="9.140625" style="3"/>
    <col min="2305" max="2305" width="8.5703125" style="3" customWidth="1"/>
    <col min="2306" max="2306" width="27.85546875" style="3" customWidth="1"/>
    <col min="2307" max="2318" width="9.28515625" style="3" customWidth="1"/>
    <col min="2319" max="2321" width="11.28515625" style="3" customWidth="1"/>
    <col min="2322" max="2322" width="3.85546875" style="3" customWidth="1"/>
    <col min="2323" max="2560" width="9.140625" style="3"/>
    <col min="2561" max="2561" width="8.5703125" style="3" customWidth="1"/>
    <col min="2562" max="2562" width="27.85546875" style="3" customWidth="1"/>
    <col min="2563" max="2574" width="9.28515625" style="3" customWidth="1"/>
    <col min="2575" max="2577" width="11.28515625" style="3" customWidth="1"/>
    <col min="2578" max="2578" width="3.85546875" style="3" customWidth="1"/>
    <col min="2579" max="2816" width="9.140625" style="3"/>
    <col min="2817" max="2817" width="8.5703125" style="3" customWidth="1"/>
    <col min="2818" max="2818" width="27.85546875" style="3" customWidth="1"/>
    <col min="2819" max="2830" width="9.28515625" style="3" customWidth="1"/>
    <col min="2831" max="2833" width="11.28515625" style="3" customWidth="1"/>
    <col min="2834" max="2834" width="3.85546875" style="3" customWidth="1"/>
    <col min="2835" max="3072" width="9.140625" style="3"/>
    <col min="3073" max="3073" width="8.5703125" style="3" customWidth="1"/>
    <col min="3074" max="3074" width="27.85546875" style="3" customWidth="1"/>
    <col min="3075" max="3086" width="9.28515625" style="3" customWidth="1"/>
    <col min="3087" max="3089" width="11.28515625" style="3" customWidth="1"/>
    <col min="3090" max="3090" width="3.85546875" style="3" customWidth="1"/>
    <col min="3091" max="3328" width="9.140625" style="3"/>
    <col min="3329" max="3329" width="8.5703125" style="3" customWidth="1"/>
    <col min="3330" max="3330" width="27.85546875" style="3" customWidth="1"/>
    <col min="3331" max="3342" width="9.28515625" style="3" customWidth="1"/>
    <col min="3343" max="3345" width="11.28515625" style="3" customWidth="1"/>
    <col min="3346" max="3346" width="3.85546875" style="3" customWidth="1"/>
    <col min="3347" max="3584" width="9.140625" style="3"/>
    <col min="3585" max="3585" width="8.5703125" style="3" customWidth="1"/>
    <col min="3586" max="3586" width="27.85546875" style="3" customWidth="1"/>
    <col min="3587" max="3598" width="9.28515625" style="3" customWidth="1"/>
    <col min="3599" max="3601" width="11.28515625" style="3" customWidth="1"/>
    <col min="3602" max="3602" width="3.85546875" style="3" customWidth="1"/>
    <col min="3603" max="3840" width="9.140625" style="3"/>
    <col min="3841" max="3841" width="8.5703125" style="3" customWidth="1"/>
    <col min="3842" max="3842" width="27.85546875" style="3" customWidth="1"/>
    <col min="3843" max="3854" width="9.28515625" style="3" customWidth="1"/>
    <col min="3855" max="3857" width="11.28515625" style="3" customWidth="1"/>
    <col min="3858" max="3858" width="3.85546875" style="3" customWidth="1"/>
    <col min="3859" max="4096" width="9.140625" style="3"/>
    <col min="4097" max="4097" width="8.5703125" style="3" customWidth="1"/>
    <col min="4098" max="4098" width="27.85546875" style="3" customWidth="1"/>
    <col min="4099" max="4110" width="9.28515625" style="3" customWidth="1"/>
    <col min="4111" max="4113" width="11.28515625" style="3" customWidth="1"/>
    <col min="4114" max="4114" width="3.85546875" style="3" customWidth="1"/>
    <col min="4115" max="4352" width="9.140625" style="3"/>
    <col min="4353" max="4353" width="8.5703125" style="3" customWidth="1"/>
    <col min="4354" max="4354" width="27.85546875" style="3" customWidth="1"/>
    <col min="4355" max="4366" width="9.28515625" style="3" customWidth="1"/>
    <col min="4367" max="4369" width="11.28515625" style="3" customWidth="1"/>
    <col min="4370" max="4370" width="3.85546875" style="3" customWidth="1"/>
    <col min="4371" max="4608" width="9.140625" style="3"/>
    <col min="4609" max="4609" width="8.5703125" style="3" customWidth="1"/>
    <col min="4610" max="4610" width="27.85546875" style="3" customWidth="1"/>
    <col min="4611" max="4622" width="9.28515625" style="3" customWidth="1"/>
    <col min="4623" max="4625" width="11.28515625" style="3" customWidth="1"/>
    <col min="4626" max="4626" width="3.85546875" style="3" customWidth="1"/>
    <col min="4627" max="4864" width="9.140625" style="3"/>
    <col min="4865" max="4865" width="8.5703125" style="3" customWidth="1"/>
    <col min="4866" max="4866" width="27.85546875" style="3" customWidth="1"/>
    <col min="4867" max="4878" width="9.28515625" style="3" customWidth="1"/>
    <col min="4879" max="4881" width="11.28515625" style="3" customWidth="1"/>
    <col min="4882" max="4882" width="3.85546875" style="3" customWidth="1"/>
    <col min="4883" max="5120" width="9.140625" style="3"/>
    <col min="5121" max="5121" width="8.5703125" style="3" customWidth="1"/>
    <col min="5122" max="5122" width="27.85546875" style="3" customWidth="1"/>
    <col min="5123" max="5134" width="9.28515625" style="3" customWidth="1"/>
    <col min="5135" max="5137" width="11.28515625" style="3" customWidth="1"/>
    <col min="5138" max="5138" width="3.85546875" style="3" customWidth="1"/>
    <col min="5139" max="5376" width="9.140625" style="3"/>
    <col min="5377" max="5377" width="8.5703125" style="3" customWidth="1"/>
    <col min="5378" max="5378" width="27.85546875" style="3" customWidth="1"/>
    <col min="5379" max="5390" width="9.28515625" style="3" customWidth="1"/>
    <col min="5391" max="5393" width="11.28515625" style="3" customWidth="1"/>
    <col min="5394" max="5394" width="3.85546875" style="3" customWidth="1"/>
    <col min="5395" max="5632" width="9.140625" style="3"/>
    <col min="5633" max="5633" width="8.5703125" style="3" customWidth="1"/>
    <col min="5634" max="5634" width="27.85546875" style="3" customWidth="1"/>
    <col min="5635" max="5646" width="9.28515625" style="3" customWidth="1"/>
    <col min="5647" max="5649" width="11.28515625" style="3" customWidth="1"/>
    <col min="5650" max="5650" width="3.85546875" style="3" customWidth="1"/>
    <col min="5651" max="5888" width="9.140625" style="3"/>
    <col min="5889" max="5889" width="8.5703125" style="3" customWidth="1"/>
    <col min="5890" max="5890" width="27.85546875" style="3" customWidth="1"/>
    <col min="5891" max="5902" width="9.28515625" style="3" customWidth="1"/>
    <col min="5903" max="5905" width="11.28515625" style="3" customWidth="1"/>
    <col min="5906" max="5906" width="3.85546875" style="3" customWidth="1"/>
    <col min="5907" max="6144" width="9.140625" style="3"/>
    <col min="6145" max="6145" width="8.5703125" style="3" customWidth="1"/>
    <col min="6146" max="6146" width="27.85546875" style="3" customWidth="1"/>
    <col min="6147" max="6158" width="9.28515625" style="3" customWidth="1"/>
    <col min="6159" max="6161" width="11.28515625" style="3" customWidth="1"/>
    <col min="6162" max="6162" width="3.85546875" style="3" customWidth="1"/>
    <col min="6163" max="6400" width="9.140625" style="3"/>
    <col min="6401" max="6401" width="8.5703125" style="3" customWidth="1"/>
    <col min="6402" max="6402" width="27.85546875" style="3" customWidth="1"/>
    <col min="6403" max="6414" width="9.28515625" style="3" customWidth="1"/>
    <col min="6415" max="6417" width="11.28515625" style="3" customWidth="1"/>
    <col min="6418" max="6418" width="3.85546875" style="3" customWidth="1"/>
    <col min="6419" max="6656" width="9.140625" style="3"/>
    <col min="6657" max="6657" width="8.5703125" style="3" customWidth="1"/>
    <col min="6658" max="6658" width="27.85546875" style="3" customWidth="1"/>
    <col min="6659" max="6670" width="9.28515625" style="3" customWidth="1"/>
    <col min="6671" max="6673" width="11.28515625" style="3" customWidth="1"/>
    <col min="6674" max="6674" width="3.85546875" style="3" customWidth="1"/>
    <col min="6675" max="6912" width="9.140625" style="3"/>
    <col min="6913" max="6913" width="8.5703125" style="3" customWidth="1"/>
    <col min="6914" max="6914" width="27.85546875" style="3" customWidth="1"/>
    <col min="6915" max="6926" width="9.28515625" style="3" customWidth="1"/>
    <col min="6927" max="6929" width="11.28515625" style="3" customWidth="1"/>
    <col min="6930" max="6930" width="3.85546875" style="3" customWidth="1"/>
    <col min="6931" max="7168" width="9.140625" style="3"/>
    <col min="7169" max="7169" width="8.5703125" style="3" customWidth="1"/>
    <col min="7170" max="7170" width="27.85546875" style="3" customWidth="1"/>
    <col min="7171" max="7182" width="9.28515625" style="3" customWidth="1"/>
    <col min="7183" max="7185" width="11.28515625" style="3" customWidth="1"/>
    <col min="7186" max="7186" width="3.85546875" style="3" customWidth="1"/>
    <col min="7187" max="7424" width="9.140625" style="3"/>
    <col min="7425" max="7425" width="8.5703125" style="3" customWidth="1"/>
    <col min="7426" max="7426" width="27.85546875" style="3" customWidth="1"/>
    <col min="7427" max="7438" width="9.28515625" style="3" customWidth="1"/>
    <col min="7439" max="7441" width="11.28515625" style="3" customWidth="1"/>
    <col min="7442" max="7442" width="3.85546875" style="3" customWidth="1"/>
    <col min="7443" max="7680" width="9.140625" style="3"/>
    <col min="7681" max="7681" width="8.5703125" style="3" customWidth="1"/>
    <col min="7682" max="7682" width="27.85546875" style="3" customWidth="1"/>
    <col min="7683" max="7694" width="9.28515625" style="3" customWidth="1"/>
    <col min="7695" max="7697" width="11.28515625" style="3" customWidth="1"/>
    <col min="7698" max="7698" width="3.85546875" style="3" customWidth="1"/>
    <col min="7699" max="7936" width="9.140625" style="3"/>
    <col min="7937" max="7937" width="8.5703125" style="3" customWidth="1"/>
    <col min="7938" max="7938" width="27.85546875" style="3" customWidth="1"/>
    <col min="7939" max="7950" width="9.28515625" style="3" customWidth="1"/>
    <col min="7951" max="7953" width="11.28515625" style="3" customWidth="1"/>
    <col min="7954" max="7954" width="3.85546875" style="3" customWidth="1"/>
    <col min="7955" max="8192" width="9.140625" style="3"/>
    <col min="8193" max="8193" width="8.5703125" style="3" customWidth="1"/>
    <col min="8194" max="8194" width="27.85546875" style="3" customWidth="1"/>
    <col min="8195" max="8206" width="9.28515625" style="3" customWidth="1"/>
    <col min="8207" max="8209" width="11.28515625" style="3" customWidth="1"/>
    <col min="8210" max="8210" width="3.85546875" style="3" customWidth="1"/>
    <col min="8211" max="8448" width="9.140625" style="3"/>
    <col min="8449" max="8449" width="8.5703125" style="3" customWidth="1"/>
    <col min="8450" max="8450" width="27.85546875" style="3" customWidth="1"/>
    <col min="8451" max="8462" width="9.28515625" style="3" customWidth="1"/>
    <col min="8463" max="8465" width="11.28515625" style="3" customWidth="1"/>
    <col min="8466" max="8466" width="3.85546875" style="3" customWidth="1"/>
    <col min="8467" max="8704" width="9.140625" style="3"/>
    <col min="8705" max="8705" width="8.5703125" style="3" customWidth="1"/>
    <col min="8706" max="8706" width="27.85546875" style="3" customWidth="1"/>
    <col min="8707" max="8718" width="9.28515625" style="3" customWidth="1"/>
    <col min="8719" max="8721" width="11.28515625" style="3" customWidth="1"/>
    <col min="8722" max="8722" width="3.85546875" style="3" customWidth="1"/>
    <col min="8723" max="8960" width="9.140625" style="3"/>
    <col min="8961" max="8961" width="8.5703125" style="3" customWidth="1"/>
    <col min="8962" max="8962" width="27.85546875" style="3" customWidth="1"/>
    <col min="8963" max="8974" width="9.28515625" style="3" customWidth="1"/>
    <col min="8975" max="8977" width="11.28515625" style="3" customWidth="1"/>
    <col min="8978" max="8978" width="3.85546875" style="3" customWidth="1"/>
    <col min="8979" max="9216" width="9.140625" style="3"/>
    <col min="9217" max="9217" width="8.5703125" style="3" customWidth="1"/>
    <col min="9218" max="9218" width="27.85546875" style="3" customWidth="1"/>
    <col min="9219" max="9230" width="9.28515625" style="3" customWidth="1"/>
    <col min="9231" max="9233" width="11.28515625" style="3" customWidth="1"/>
    <col min="9234" max="9234" width="3.85546875" style="3" customWidth="1"/>
    <col min="9235" max="9472" width="9.140625" style="3"/>
    <col min="9473" max="9473" width="8.5703125" style="3" customWidth="1"/>
    <col min="9474" max="9474" width="27.85546875" style="3" customWidth="1"/>
    <col min="9475" max="9486" width="9.28515625" style="3" customWidth="1"/>
    <col min="9487" max="9489" width="11.28515625" style="3" customWidth="1"/>
    <col min="9490" max="9490" width="3.85546875" style="3" customWidth="1"/>
    <col min="9491" max="9728" width="9.140625" style="3"/>
    <col min="9729" max="9729" width="8.5703125" style="3" customWidth="1"/>
    <col min="9730" max="9730" width="27.85546875" style="3" customWidth="1"/>
    <col min="9731" max="9742" width="9.28515625" style="3" customWidth="1"/>
    <col min="9743" max="9745" width="11.28515625" style="3" customWidth="1"/>
    <col min="9746" max="9746" width="3.85546875" style="3" customWidth="1"/>
    <col min="9747" max="9984" width="9.140625" style="3"/>
    <col min="9985" max="9985" width="8.5703125" style="3" customWidth="1"/>
    <col min="9986" max="9986" width="27.85546875" style="3" customWidth="1"/>
    <col min="9987" max="9998" width="9.28515625" style="3" customWidth="1"/>
    <col min="9999" max="10001" width="11.28515625" style="3" customWidth="1"/>
    <col min="10002" max="10002" width="3.85546875" style="3" customWidth="1"/>
    <col min="10003" max="10240" width="9.140625" style="3"/>
    <col min="10241" max="10241" width="8.5703125" style="3" customWidth="1"/>
    <col min="10242" max="10242" width="27.85546875" style="3" customWidth="1"/>
    <col min="10243" max="10254" width="9.28515625" style="3" customWidth="1"/>
    <col min="10255" max="10257" width="11.28515625" style="3" customWidth="1"/>
    <col min="10258" max="10258" width="3.85546875" style="3" customWidth="1"/>
    <col min="10259" max="10496" width="9.140625" style="3"/>
    <col min="10497" max="10497" width="8.5703125" style="3" customWidth="1"/>
    <col min="10498" max="10498" width="27.85546875" style="3" customWidth="1"/>
    <col min="10499" max="10510" width="9.28515625" style="3" customWidth="1"/>
    <col min="10511" max="10513" width="11.28515625" style="3" customWidth="1"/>
    <col min="10514" max="10514" width="3.85546875" style="3" customWidth="1"/>
    <col min="10515" max="10752" width="9.140625" style="3"/>
    <col min="10753" max="10753" width="8.5703125" style="3" customWidth="1"/>
    <col min="10754" max="10754" width="27.85546875" style="3" customWidth="1"/>
    <col min="10755" max="10766" width="9.28515625" style="3" customWidth="1"/>
    <col min="10767" max="10769" width="11.28515625" style="3" customWidth="1"/>
    <col min="10770" max="10770" width="3.85546875" style="3" customWidth="1"/>
    <col min="10771" max="11008" width="9.140625" style="3"/>
    <col min="11009" max="11009" width="8.5703125" style="3" customWidth="1"/>
    <col min="11010" max="11010" width="27.85546875" style="3" customWidth="1"/>
    <col min="11011" max="11022" width="9.28515625" style="3" customWidth="1"/>
    <col min="11023" max="11025" width="11.28515625" style="3" customWidth="1"/>
    <col min="11026" max="11026" width="3.85546875" style="3" customWidth="1"/>
    <col min="11027" max="11264" width="9.140625" style="3"/>
    <col min="11265" max="11265" width="8.5703125" style="3" customWidth="1"/>
    <col min="11266" max="11266" width="27.85546875" style="3" customWidth="1"/>
    <col min="11267" max="11278" width="9.28515625" style="3" customWidth="1"/>
    <col min="11279" max="11281" width="11.28515625" style="3" customWidth="1"/>
    <col min="11282" max="11282" width="3.85546875" style="3" customWidth="1"/>
    <col min="11283" max="11520" width="9.140625" style="3"/>
    <col min="11521" max="11521" width="8.5703125" style="3" customWidth="1"/>
    <col min="11522" max="11522" width="27.85546875" style="3" customWidth="1"/>
    <col min="11523" max="11534" width="9.28515625" style="3" customWidth="1"/>
    <col min="11535" max="11537" width="11.28515625" style="3" customWidth="1"/>
    <col min="11538" max="11538" width="3.85546875" style="3" customWidth="1"/>
    <col min="11539" max="11776" width="9.140625" style="3"/>
    <col min="11777" max="11777" width="8.5703125" style="3" customWidth="1"/>
    <col min="11778" max="11778" width="27.85546875" style="3" customWidth="1"/>
    <col min="11779" max="11790" width="9.28515625" style="3" customWidth="1"/>
    <col min="11791" max="11793" width="11.28515625" style="3" customWidth="1"/>
    <col min="11794" max="11794" width="3.85546875" style="3" customWidth="1"/>
    <col min="11795" max="12032" width="9.140625" style="3"/>
    <col min="12033" max="12033" width="8.5703125" style="3" customWidth="1"/>
    <col min="12034" max="12034" width="27.85546875" style="3" customWidth="1"/>
    <col min="12035" max="12046" width="9.28515625" style="3" customWidth="1"/>
    <col min="12047" max="12049" width="11.28515625" style="3" customWidth="1"/>
    <col min="12050" max="12050" width="3.85546875" style="3" customWidth="1"/>
    <col min="12051" max="12288" width="9.140625" style="3"/>
    <col min="12289" max="12289" width="8.5703125" style="3" customWidth="1"/>
    <col min="12290" max="12290" width="27.85546875" style="3" customWidth="1"/>
    <col min="12291" max="12302" width="9.28515625" style="3" customWidth="1"/>
    <col min="12303" max="12305" width="11.28515625" style="3" customWidth="1"/>
    <col min="12306" max="12306" width="3.85546875" style="3" customWidth="1"/>
    <col min="12307" max="12544" width="9.140625" style="3"/>
    <col min="12545" max="12545" width="8.5703125" style="3" customWidth="1"/>
    <col min="12546" max="12546" width="27.85546875" style="3" customWidth="1"/>
    <col min="12547" max="12558" width="9.28515625" style="3" customWidth="1"/>
    <col min="12559" max="12561" width="11.28515625" style="3" customWidth="1"/>
    <col min="12562" max="12562" width="3.85546875" style="3" customWidth="1"/>
    <col min="12563" max="12800" width="9.140625" style="3"/>
    <col min="12801" max="12801" width="8.5703125" style="3" customWidth="1"/>
    <col min="12802" max="12802" width="27.85546875" style="3" customWidth="1"/>
    <col min="12803" max="12814" width="9.28515625" style="3" customWidth="1"/>
    <col min="12815" max="12817" width="11.28515625" style="3" customWidth="1"/>
    <col min="12818" max="12818" width="3.85546875" style="3" customWidth="1"/>
    <col min="12819" max="13056" width="9.140625" style="3"/>
    <col min="13057" max="13057" width="8.5703125" style="3" customWidth="1"/>
    <col min="13058" max="13058" width="27.85546875" style="3" customWidth="1"/>
    <col min="13059" max="13070" width="9.28515625" style="3" customWidth="1"/>
    <col min="13071" max="13073" width="11.28515625" style="3" customWidth="1"/>
    <col min="13074" max="13074" width="3.85546875" style="3" customWidth="1"/>
    <col min="13075" max="13312" width="9.140625" style="3"/>
    <col min="13313" max="13313" width="8.5703125" style="3" customWidth="1"/>
    <col min="13314" max="13314" width="27.85546875" style="3" customWidth="1"/>
    <col min="13315" max="13326" width="9.28515625" style="3" customWidth="1"/>
    <col min="13327" max="13329" width="11.28515625" style="3" customWidth="1"/>
    <col min="13330" max="13330" width="3.85546875" style="3" customWidth="1"/>
    <col min="13331" max="13568" width="9.140625" style="3"/>
    <col min="13569" max="13569" width="8.5703125" style="3" customWidth="1"/>
    <col min="13570" max="13570" width="27.85546875" style="3" customWidth="1"/>
    <col min="13571" max="13582" width="9.28515625" style="3" customWidth="1"/>
    <col min="13583" max="13585" width="11.28515625" style="3" customWidth="1"/>
    <col min="13586" max="13586" width="3.85546875" style="3" customWidth="1"/>
    <col min="13587" max="13824" width="9.140625" style="3"/>
    <col min="13825" max="13825" width="8.5703125" style="3" customWidth="1"/>
    <col min="13826" max="13826" width="27.85546875" style="3" customWidth="1"/>
    <col min="13827" max="13838" width="9.28515625" style="3" customWidth="1"/>
    <col min="13839" max="13841" width="11.28515625" style="3" customWidth="1"/>
    <col min="13842" max="13842" width="3.85546875" style="3" customWidth="1"/>
    <col min="13843" max="14080" width="9.140625" style="3"/>
    <col min="14081" max="14081" width="8.5703125" style="3" customWidth="1"/>
    <col min="14082" max="14082" width="27.85546875" style="3" customWidth="1"/>
    <col min="14083" max="14094" width="9.28515625" style="3" customWidth="1"/>
    <col min="14095" max="14097" width="11.28515625" style="3" customWidth="1"/>
    <col min="14098" max="14098" width="3.85546875" style="3" customWidth="1"/>
    <col min="14099" max="14336" width="9.140625" style="3"/>
    <col min="14337" max="14337" width="8.5703125" style="3" customWidth="1"/>
    <col min="14338" max="14338" width="27.85546875" style="3" customWidth="1"/>
    <col min="14339" max="14350" width="9.28515625" style="3" customWidth="1"/>
    <col min="14351" max="14353" width="11.28515625" style="3" customWidth="1"/>
    <col min="14354" max="14354" width="3.85546875" style="3" customWidth="1"/>
    <col min="14355" max="14592" width="9.140625" style="3"/>
    <col min="14593" max="14593" width="8.5703125" style="3" customWidth="1"/>
    <col min="14594" max="14594" width="27.85546875" style="3" customWidth="1"/>
    <col min="14595" max="14606" width="9.28515625" style="3" customWidth="1"/>
    <col min="14607" max="14609" width="11.28515625" style="3" customWidth="1"/>
    <col min="14610" max="14610" width="3.85546875" style="3" customWidth="1"/>
    <col min="14611" max="14848" width="9.140625" style="3"/>
    <col min="14849" max="14849" width="8.5703125" style="3" customWidth="1"/>
    <col min="14850" max="14850" width="27.85546875" style="3" customWidth="1"/>
    <col min="14851" max="14862" width="9.28515625" style="3" customWidth="1"/>
    <col min="14863" max="14865" width="11.28515625" style="3" customWidth="1"/>
    <col min="14866" max="14866" width="3.85546875" style="3" customWidth="1"/>
    <col min="14867" max="15104" width="9.140625" style="3"/>
    <col min="15105" max="15105" width="8.5703125" style="3" customWidth="1"/>
    <col min="15106" max="15106" width="27.85546875" style="3" customWidth="1"/>
    <col min="15107" max="15118" width="9.28515625" style="3" customWidth="1"/>
    <col min="15119" max="15121" width="11.28515625" style="3" customWidth="1"/>
    <col min="15122" max="15122" width="3.85546875" style="3" customWidth="1"/>
    <col min="15123" max="15360" width="9.140625" style="3"/>
    <col min="15361" max="15361" width="8.5703125" style="3" customWidth="1"/>
    <col min="15362" max="15362" width="27.85546875" style="3" customWidth="1"/>
    <col min="15363" max="15374" width="9.28515625" style="3" customWidth="1"/>
    <col min="15375" max="15377" width="11.28515625" style="3" customWidth="1"/>
    <col min="15378" max="15378" width="3.85546875" style="3" customWidth="1"/>
    <col min="15379" max="15616" width="9.140625" style="3"/>
    <col min="15617" max="15617" width="8.5703125" style="3" customWidth="1"/>
    <col min="15618" max="15618" width="27.85546875" style="3" customWidth="1"/>
    <col min="15619" max="15630" width="9.28515625" style="3" customWidth="1"/>
    <col min="15631" max="15633" width="11.28515625" style="3" customWidth="1"/>
    <col min="15634" max="15634" width="3.85546875" style="3" customWidth="1"/>
    <col min="15635" max="15872" width="9.140625" style="3"/>
    <col min="15873" max="15873" width="8.5703125" style="3" customWidth="1"/>
    <col min="15874" max="15874" width="27.85546875" style="3" customWidth="1"/>
    <col min="15875" max="15886" width="9.28515625" style="3" customWidth="1"/>
    <col min="15887" max="15889" width="11.28515625" style="3" customWidth="1"/>
    <col min="15890" max="15890" width="3.85546875" style="3" customWidth="1"/>
    <col min="15891" max="16128" width="9.140625" style="3"/>
    <col min="16129" max="16129" width="8.5703125" style="3" customWidth="1"/>
    <col min="16130" max="16130" width="27.85546875" style="3" customWidth="1"/>
    <col min="16131" max="16142" width="9.28515625" style="3" customWidth="1"/>
    <col min="16143" max="16145" width="11.28515625" style="3" customWidth="1"/>
    <col min="16146" max="16146" width="3.85546875" style="3" customWidth="1"/>
    <col min="16147" max="16384" width="9.140625" style="3"/>
  </cols>
  <sheetData>
    <row r="1" spans="1:20" x14ac:dyDescent="0.15">
      <c r="A1" s="1" t="s">
        <v>0</v>
      </c>
      <c r="B1" s="2">
        <f>'[1]Base Rent'!B1</f>
        <v>42620</v>
      </c>
      <c r="C1" s="39">
        <f>'[1]Base Rent'!E1</f>
        <v>40520.532947800923</v>
      </c>
      <c r="D1" s="40">
        <f>'[1]Base Rent'!F1</f>
        <v>40520.532947800923</v>
      </c>
      <c r="E1" s="41">
        <f>[1]SUMMARY!Q22</f>
        <v>2011</v>
      </c>
      <c r="F1" s="42" t="s">
        <v>1</v>
      </c>
      <c r="G1" s="42"/>
      <c r="H1" s="42"/>
      <c r="I1" s="43" t="s">
        <v>2</v>
      </c>
      <c r="J1" s="44" t="str">
        <f>'[1]Base Rent'!L1</f>
        <v>Lakeside Apartments</v>
      </c>
      <c r="K1" s="42"/>
      <c r="L1" s="45" t="s">
        <v>3</v>
      </c>
      <c r="M1" s="44">
        <f>'[1]Base Rent'!O1</f>
        <v>686</v>
      </c>
      <c r="N1" s="43" t="s">
        <v>4</v>
      </c>
      <c r="O1" s="44">
        <f>'[1]Base Rent'!Q1</f>
        <v>586698</v>
      </c>
      <c r="P1" s="46"/>
      <c r="Q1" s="46"/>
    </row>
    <row r="2" spans="1:20" x14ac:dyDescent="0.15">
      <c r="A2" s="4"/>
      <c r="B2" s="5"/>
      <c r="C2" s="47"/>
      <c r="D2" s="48"/>
      <c r="E2" s="49"/>
      <c r="F2" s="50"/>
      <c r="G2" s="50"/>
      <c r="H2" s="50"/>
      <c r="I2" s="51"/>
      <c r="J2" s="52"/>
      <c r="K2" s="50"/>
      <c r="L2" s="53"/>
      <c r="M2" s="52"/>
      <c r="N2" s="51"/>
      <c r="O2" s="52"/>
      <c r="P2" s="54">
        <f>[1]SUMMARY!Q20</f>
        <v>2010</v>
      </c>
      <c r="Q2" s="54">
        <f>P2</f>
        <v>2010</v>
      </c>
    </row>
    <row r="3" spans="1:20" ht="11.25" thickBot="1" x14ac:dyDescent="0.2">
      <c r="A3" s="7"/>
      <c r="B3" s="8"/>
      <c r="C3" s="55" t="str">
        <f>[1]SPREAD!$C$2</f>
        <v>OCT</v>
      </c>
      <c r="D3" s="55" t="str">
        <f>[1]SPREAD!$D$2</f>
        <v>NOV</v>
      </c>
      <c r="E3" s="55" t="str">
        <f>[1]SPREAD!$E$2</f>
        <v>DEC</v>
      </c>
      <c r="F3" s="55" t="str">
        <f>[1]SPREAD!$F$2</f>
        <v>JAN</v>
      </c>
      <c r="G3" s="55" t="str">
        <f>[1]SPREAD!$G$2</f>
        <v>FEB</v>
      </c>
      <c r="H3" s="55" t="str">
        <f>[1]SPREAD!$H$2</f>
        <v>MAR</v>
      </c>
      <c r="I3" s="55" t="str">
        <f>[1]SPREAD!$I$2</f>
        <v>APR</v>
      </c>
      <c r="J3" s="55" t="str">
        <f>[1]SPREAD!$J$2</f>
        <v>MAY</v>
      </c>
      <c r="K3" s="55" t="str">
        <f>[1]SPREAD!$K$2</f>
        <v>JUN</v>
      </c>
      <c r="L3" s="55" t="str">
        <f>[1]SPREAD!$L$2</f>
        <v>JUL</v>
      </c>
      <c r="M3" s="55" t="str">
        <f>[1]SPREAD!$M$2</f>
        <v>AUG</v>
      </c>
      <c r="N3" s="55" t="str">
        <f>[1]SPREAD!$N$2</f>
        <v>SEP</v>
      </c>
      <c r="O3" s="56" t="s">
        <v>5</v>
      </c>
      <c r="P3" s="57" t="s">
        <v>6</v>
      </c>
      <c r="Q3" s="57" t="s">
        <v>7</v>
      </c>
    </row>
    <row r="4" spans="1:20" x14ac:dyDescent="0.15">
      <c r="A4" s="9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2"/>
      <c r="P4" s="13"/>
      <c r="Q4" s="13"/>
    </row>
    <row r="5" spans="1:20" x14ac:dyDescent="0.15">
      <c r="A5" s="14" t="s">
        <v>8</v>
      </c>
      <c r="B5" s="15" t="s">
        <v>9</v>
      </c>
      <c r="C5" s="16">
        <v>50</v>
      </c>
      <c r="D5" s="16">
        <v>50</v>
      </c>
      <c r="E5" s="16">
        <v>50</v>
      </c>
      <c r="F5" s="16">
        <v>50</v>
      </c>
      <c r="G5" s="16">
        <v>50</v>
      </c>
      <c r="H5" s="16">
        <v>50</v>
      </c>
      <c r="I5" s="16">
        <v>50</v>
      </c>
      <c r="J5" s="16">
        <v>50</v>
      </c>
      <c r="K5" s="16">
        <v>50</v>
      </c>
      <c r="L5" s="16">
        <v>50</v>
      </c>
      <c r="M5" s="16">
        <v>50</v>
      </c>
      <c r="N5" s="16">
        <v>50</v>
      </c>
      <c r="O5" s="17">
        <f>SUM(C5:N5)</f>
        <v>600</v>
      </c>
      <c r="P5" s="18">
        <v>550</v>
      </c>
      <c r="Q5" s="18">
        <v>1800</v>
      </c>
      <c r="S5" s="19">
        <f t="shared" ref="S5:S22" si="0">O5-P5</f>
        <v>50</v>
      </c>
      <c r="T5" s="20">
        <f t="shared" ref="T5:T22" si="1">IF(P5=0,"N/A",S5/P5)</f>
        <v>9.0909090909090912E-2</v>
      </c>
    </row>
    <row r="6" spans="1:20" x14ac:dyDescent="0.15">
      <c r="A6" s="14" t="s">
        <v>10</v>
      </c>
      <c r="B6" s="15" t="s">
        <v>11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7">
        <f t="shared" ref="O6:O22" si="2">SUM(C6:N6)</f>
        <v>0</v>
      </c>
      <c r="P6" s="18">
        <v>0</v>
      </c>
      <c r="Q6" s="18">
        <v>600</v>
      </c>
      <c r="S6" s="19">
        <f t="shared" si="0"/>
        <v>0</v>
      </c>
      <c r="T6" s="20" t="str">
        <f t="shared" si="1"/>
        <v>N/A</v>
      </c>
    </row>
    <row r="7" spans="1:20" x14ac:dyDescent="0.15">
      <c r="A7" s="14" t="s">
        <v>12</v>
      </c>
      <c r="B7" s="15" t="s">
        <v>13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7">
        <f t="shared" si="2"/>
        <v>0</v>
      </c>
      <c r="P7" s="18">
        <v>0</v>
      </c>
      <c r="Q7" s="18">
        <v>0</v>
      </c>
      <c r="S7" s="19">
        <f t="shared" si="0"/>
        <v>0</v>
      </c>
      <c r="T7" s="20" t="str">
        <f t="shared" si="1"/>
        <v>N/A</v>
      </c>
    </row>
    <row r="8" spans="1:20" s="19" customFormat="1" x14ac:dyDescent="0.15">
      <c r="A8" s="14" t="s">
        <v>14</v>
      </c>
      <c r="B8" s="15" t="s">
        <v>15</v>
      </c>
      <c r="C8" s="16">
        <v>825</v>
      </c>
      <c r="D8" s="16">
        <v>825</v>
      </c>
      <c r="E8" s="16">
        <v>825</v>
      </c>
      <c r="F8" s="16">
        <v>825</v>
      </c>
      <c r="G8" s="16">
        <v>825</v>
      </c>
      <c r="H8" s="16">
        <v>825</v>
      </c>
      <c r="I8" s="16">
        <v>825</v>
      </c>
      <c r="J8" s="16">
        <v>825</v>
      </c>
      <c r="K8" s="16">
        <v>825</v>
      </c>
      <c r="L8" s="16">
        <v>825</v>
      </c>
      <c r="M8" s="16">
        <v>825</v>
      </c>
      <c r="N8" s="16">
        <v>825</v>
      </c>
      <c r="O8" s="17">
        <f t="shared" si="2"/>
        <v>9900</v>
      </c>
      <c r="P8" s="18">
        <v>9058.5</v>
      </c>
      <c r="Q8" s="18">
        <v>10200</v>
      </c>
      <c r="S8" s="19">
        <f t="shared" si="0"/>
        <v>841.5</v>
      </c>
      <c r="T8" s="20">
        <f t="shared" si="1"/>
        <v>9.2896174863387984E-2</v>
      </c>
    </row>
    <row r="9" spans="1:20" s="19" customFormat="1" x14ac:dyDescent="0.15">
      <c r="A9" s="14" t="s">
        <v>16</v>
      </c>
      <c r="B9" s="15" t="s">
        <v>17</v>
      </c>
      <c r="C9" s="16">
        <f>4884+450</f>
        <v>5334</v>
      </c>
      <c r="D9" s="16">
        <v>4884</v>
      </c>
      <c r="E9" s="16">
        <v>4884</v>
      </c>
      <c r="F9" s="16">
        <f>4884+450</f>
        <v>5334</v>
      </c>
      <c r="G9" s="16">
        <v>4884</v>
      </c>
      <c r="H9" s="16">
        <v>4884</v>
      </c>
      <c r="I9" s="16">
        <f>4884+450</f>
        <v>5334</v>
      </c>
      <c r="J9" s="16">
        <v>4884</v>
      </c>
      <c r="K9" s="16">
        <v>4884</v>
      </c>
      <c r="L9" s="16">
        <f>4884+450</f>
        <v>5334</v>
      </c>
      <c r="M9" s="16">
        <v>4884</v>
      </c>
      <c r="N9" s="16">
        <v>4884</v>
      </c>
      <c r="O9" s="17">
        <f t="shared" si="2"/>
        <v>60408</v>
      </c>
      <c r="P9" s="18">
        <v>49925</v>
      </c>
      <c r="Q9" s="18">
        <v>57576</v>
      </c>
      <c r="S9" s="19">
        <f t="shared" si="0"/>
        <v>10483</v>
      </c>
      <c r="T9" s="20">
        <f t="shared" si="1"/>
        <v>0.20997496244366551</v>
      </c>
    </row>
    <row r="10" spans="1:20" s="19" customFormat="1" x14ac:dyDescent="0.15">
      <c r="A10" s="14" t="s">
        <v>18</v>
      </c>
      <c r="B10" s="15" t="s">
        <v>19</v>
      </c>
      <c r="C10" s="16">
        <v>1400</v>
      </c>
      <c r="D10" s="16">
        <v>1400</v>
      </c>
      <c r="E10" s="16">
        <v>1400</v>
      </c>
      <c r="F10" s="16">
        <v>2475</v>
      </c>
      <c r="G10" s="16">
        <v>1400</v>
      </c>
      <c r="H10" s="16">
        <v>1400</v>
      </c>
      <c r="I10" s="16">
        <v>1400</v>
      </c>
      <c r="J10" s="16">
        <v>1400</v>
      </c>
      <c r="K10" s="16">
        <v>1400</v>
      </c>
      <c r="L10" s="16">
        <v>1400</v>
      </c>
      <c r="M10" s="16">
        <v>1400</v>
      </c>
      <c r="N10" s="16">
        <v>1400</v>
      </c>
      <c r="O10" s="17">
        <f t="shared" si="2"/>
        <v>17875</v>
      </c>
      <c r="P10" s="18">
        <v>17411.27</v>
      </c>
      <c r="Q10" s="18">
        <v>17600</v>
      </c>
      <c r="S10" s="19">
        <f t="shared" si="0"/>
        <v>463.72999999999956</v>
      </c>
      <c r="T10" s="20">
        <f t="shared" si="1"/>
        <v>2.6633898618538425E-2</v>
      </c>
    </row>
    <row r="11" spans="1:20" s="19" customFormat="1" x14ac:dyDescent="0.15">
      <c r="A11" s="14" t="s">
        <v>20</v>
      </c>
      <c r="B11" s="15" t="s">
        <v>21</v>
      </c>
      <c r="C11" s="16">
        <v>778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778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7">
        <f t="shared" si="2"/>
        <v>1556</v>
      </c>
      <c r="P11" s="18">
        <v>1682.5</v>
      </c>
      <c r="Q11" s="18">
        <v>757</v>
      </c>
      <c r="S11" s="19">
        <f t="shared" si="0"/>
        <v>-126.5</v>
      </c>
      <c r="T11" s="20">
        <f t="shared" si="1"/>
        <v>-7.5185735512630011E-2</v>
      </c>
    </row>
    <row r="12" spans="1:20" x14ac:dyDescent="0.15">
      <c r="A12" s="14" t="s">
        <v>22</v>
      </c>
      <c r="B12" s="15" t="s">
        <v>23</v>
      </c>
      <c r="C12" s="16">
        <v>1066</v>
      </c>
      <c r="D12" s="16">
        <v>1666</v>
      </c>
      <c r="E12" s="16">
        <v>1066</v>
      </c>
      <c r="F12" s="16">
        <v>1066</v>
      </c>
      <c r="G12" s="16">
        <v>1066</v>
      </c>
      <c r="H12" s="16">
        <v>1066</v>
      </c>
      <c r="I12" s="16">
        <v>1066</v>
      </c>
      <c r="J12" s="16">
        <v>1066</v>
      </c>
      <c r="K12" s="16">
        <v>1066</v>
      </c>
      <c r="L12" s="16">
        <v>1066</v>
      </c>
      <c r="M12" s="16">
        <v>1070</v>
      </c>
      <c r="N12" s="16">
        <v>1070</v>
      </c>
      <c r="O12" s="17">
        <f t="shared" si="2"/>
        <v>13400</v>
      </c>
      <c r="P12" s="18">
        <v>13363.970000000001</v>
      </c>
      <c r="Q12" s="18">
        <v>11600</v>
      </c>
      <c r="S12" s="19">
        <f t="shared" si="0"/>
        <v>36.029999999998836</v>
      </c>
      <c r="T12" s="20">
        <f t="shared" si="1"/>
        <v>2.6960551393035775E-3</v>
      </c>
    </row>
    <row r="13" spans="1:20" x14ac:dyDescent="0.15">
      <c r="A13" s="14" t="s">
        <v>24</v>
      </c>
      <c r="B13" s="15" t="s">
        <v>25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7">
        <f t="shared" si="2"/>
        <v>0</v>
      </c>
      <c r="P13" s="18">
        <v>0</v>
      </c>
      <c r="Q13" s="18">
        <v>1200</v>
      </c>
      <c r="S13" s="19">
        <f t="shared" si="0"/>
        <v>0</v>
      </c>
      <c r="T13" s="20" t="str">
        <f t="shared" si="1"/>
        <v>N/A</v>
      </c>
    </row>
    <row r="14" spans="1:20" x14ac:dyDescent="0.15">
      <c r="A14" s="14" t="s">
        <v>26</v>
      </c>
      <c r="B14" s="15" t="s">
        <v>27</v>
      </c>
      <c r="C14" s="16">
        <f>(25*20)+(15*12)</f>
        <v>680</v>
      </c>
      <c r="D14" s="16">
        <f>(25*9)+(15*5)</f>
        <v>300</v>
      </c>
      <c r="E14" s="16">
        <f>(25*8)+(15*16)</f>
        <v>440</v>
      </c>
      <c r="F14" s="16">
        <f>(25*14)+(15*20)</f>
        <v>650</v>
      </c>
      <c r="G14" s="16">
        <f>(25*23)+(15*17)</f>
        <v>830</v>
      </c>
      <c r="H14" s="16">
        <f>(25*24)+(15*14)</f>
        <v>810</v>
      </c>
      <c r="I14" s="16">
        <f>(25*30)+(15*47)</f>
        <v>1455</v>
      </c>
      <c r="J14" s="16">
        <f>(25*39)+(15*40)</f>
        <v>1575</v>
      </c>
      <c r="K14" s="16">
        <f>(25*50)+(15*41)</f>
        <v>1865</v>
      </c>
      <c r="L14" s="16">
        <f>(25*35)+(15*41)</f>
        <v>1490</v>
      </c>
      <c r="M14" s="16">
        <f>(25*32)+(15*27)</f>
        <v>1205</v>
      </c>
      <c r="N14" s="16">
        <f>(25*30)+(15*35)</f>
        <v>1275</v>
      </c>
      <c r="O14" s="17">
        <f t="shared" si="2"/>
        <v>12575</v>
      </c>
      <c r="P14" s="18">
        <v>13235.45</v>
      </c>
      <c r="Q14" s="18">
        <v>13235</v>
      </c>
      <c r="S14" s="19">
        <f t="shared" si="0"/>
        <v>-660.45000000000073</v>
      </c>
      <c r="T14" s="20">
        <f t="shared" si="1"/>
        <v>-4.9900078954625698E-2</v>
      </c>
    </row>
    <row r="15" spans="1:20" x14ac:dyDescent="0.15">
      <c r="A15" s="14" t="s">
        <v>28</v>
      </c>
      <c r="B15" s="15" t="s">
        <v>29</v>
      </c>
      <c r="C15" s="16">
        <f>325+500</f>
        <v>825</v>
      </c>
      <c r="D15" s="16">
        <f>325+100</f>
        <v>425</v>
      </c>
      <c r="E15" s="16">
        <f>325+3500</f>
        <v>3825</v>
      </c>
      <c r="F15" s="16">
        <f>325+100</f>
        <v>425</v>
      </c>
      <c r="G15" s="16">
        <f>325+750</f>
        <v>1075</v>
      </c>
      <c r="H15" s="16">
        <f>325+100</f>
        <v>425</v>
      </c>
      <c r="I15" s="16">
        <f>325+750</f>
        <v>1075</v>
      </c>
      <c r="J15" s="16">
        <f>325+100</f>
        <v>425</v>
      </c>
      <c r="K15" s="16">
        <f>325+4100</f>
        <v>4425</v>
      </c>
      <c r="L15" s="16">
        <f>325+100</f>
        <v>425</v>
      </c>
      <c r="M15" s="16">
        <f>325+750</f>
        <v>1075</v>
      </c>
      <c r="N15" s="16">
        <f>325+100</f>
        <v>425</v>
      </c>
      <c r="O15" s="17">
        <f t="shared" si="2"/>
        <v>14850</v>
      </c>
      <c r="P15" s="18">
        <v>12171.46</v>
      </c>
      <c r="Q15" s="18">
        <v>14850</v>
      </c>
      <c r="S15" s="19">
        <f t="shared" si="0"/>
        <v>2678.5400000000009</v>
      </c>
      <c r="T15" s="20">
        <f t="shared" si="1"/>
        <v>0.22006727212676219</v>
      </c>
    </row>
    <row r="16" spans="1:20" x14ac:dyDescent="0.15">
      <c r="A16" s="14" t="s">
        <v>30</v>
      </c>
      <c r="B16" s="15" t="s">
        <v>31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7">
        <f t="shared" si="2"/>
        <v>0</v>
      </c>
      <c r="P16" s="18">
        <v>0</v>
      </c>
      <c r="Q16" s="18">
        <v>0</v>
      </c>
      <c r="S16" s="19">
        <f t="shared" si="0"/>
        <v>0</v>
      </c>
      <c r="T16" s="20" t="str">
        <f t="shared" si="1"/>
        <v>N/A</v>
      </c>
    </row>
    <row r="17" spans="1:20" x14ac:dyDescent="0.15">
      <c r="A17" s="14" t="s">
        <v>32</v>
      </c>
      <c r="B17" s="15" t="s">
        <v>33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7">
        <f t="shared" si="2"/>
        <v>0</v>
      </c>
      <c r="P17" s="18">
        <v>0</v>
      </c>
      <c r="Q17" s="18">
        <v>0</v>
      </c>
      <c r="S17" s="19">
        <f t="shared" si="0"/>
        <v>0</v>
      </c>
      <c r="T17" s="20" t="str">
        <f t="shared" si="1"/>
        <v>N/A</v>
      </c>
    </row>
    <row r="18" spans="1:20" x14ac:dyDescent="0.15">
      <c r="A18" s="14" t="s">
        <v>34</v>
      </c>
      <c r="B18" s="15" t="s">
        <v>35</v>
      </c>
      <c r="C18" s="16">
        <v>400</v>
      </c>
      <c r="D18" s="16">
        <v>400</v>
      </c>
      <c r="E18" s="16">
        <v>400</v>
      </c>
      <c r="F18" s="16">
        <v>400</v>
      </c>
      <c r="G18" s="16">
        <v>400</v>
      </c>
      <c r="H18" s="16">
        <v>400</v>
      </c>
      <c r="I18" s="16">
        <v>400</v>
      </c>
      <c r="J18" s="16">
        <v>400</v>
      </c>
      <c r="K18" s="16">
        <v>400</v>
      </c>
      <c r="L18" s="16">
        <v>400</v>
      </c>
      <c r="M18" s="16">
        <v>400</v>
      </c>
      <c r="N18" s="16">
        <v>400</v>
      </c>
      <c r="O18" s="17">
        <f t="shared" si="2"/>
        <v>4800</v>
      </c>
      <c r="P18" s="18">
        <v>4510.7</v>
      </c>
      <c r="Q18" s="18">
        <v>4800</v>
      </c>
      <c r="S18" s="19">
        <f t="shared" si="0"/>
        <v>289.30000000000018</v>
      </c>
      <c r="T18" s="20">
        <f t="shared" si="1"/>
        <v>6.4136386813576654E-2</v>
      </c>
    </row>
    <row r="19" spans="1:20" x14ac:dyDescent="0.15">
      <c r="A19" s="14" t="s">
        <v>36</v>
      </c>
      <c r="B19" s="15" t="s">
        <v>37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7">
        <f t="shared" si="2"/>
        <v>0</v>
      </c>
      <c r="P19" s="18">
        <v>0</v>
      </c>
      <c r="Q19" s="18">
        <v>0</v>
      </c>
      <c r="S19" s="19">
        <f t="shared" si="0"/>
        <v>0</v>
      </c>
      <c r="T19" s="20" t="str">
        <f t="shared" si="1"/>
        <v>N/A</v>
      </c>
    </row>
    <row r="20" spans="1:20" x14ac:dyDescent="0.15">
      <c r="A20" s="14" t="s">
        <v>38</v>
      </c>
      <c r="B20" s="15" t="s">
        <v>39</v>
      </c>
      <c r="C20" s="16">
        <v>250</v>
      </c>
      <c r="D20" s="16">
        <v>250</v>
      </c>
      <c r="E20" s="16">
        <v>250</v>
      </c>
      <c r="F20" s="16">
        <v>250</v>
      </c>
      <c r="G20" s="16">
        <v>250</v>
      </c>
      <c r="H20" s="16">
        <v>250</v>
      </c>
      <c r="I20" s="16">
        <v>250</v>
      </c>
      <c r="J20" s="16">
        <v>250</v>
      </c>
      <c r="K20" s="16">
        <v>250</v>
      </c>
      <c r="L20" s="16">
        <v>250</v>
      </c>
      <c r="M20" s="16">
        <v>250</v>
      </c>
      <c r="N20" s="16">
        <v>250</v>
      </c>
      <c r="O20" s="17">
        <f t="shared" si="2"/>
        <v>3000</v>
      </c>
      <c r="P20" s="18">
        <v>3000</v>
      </c>
      <c r="Q20" s="18">
        <v>3000</v>
      </c>
      <c r="S20" s="19">
        <f t="shared" si="0"/>
        <v>0</v>
      </c>
      <c r="T20" s="20">
        <f t="shared" si="1"/>
        <v>0</v>
      </c>
    </row>
    <row r="21" spans="1:20" x14ac:dyDescent="0.15">
      <c r="A21" s="14" t="s">
        <v>40</v>
      </c>
      <c r="B21" s="15" t="s">
        <v>41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7">
        <f t="shared" si="2"/>
        <v>0</v>
      </c>
      <c r="P21" s="18">
        <v>0</v>
      </c>
      <c r="Q21" s="18">
        <v>0</v>
      </c>
      <c r="S21" s="19">
        <f t="shared" si="0"/>
        <v>0</v>
      </c>
      <c r="T21" s="20" t="str">
        <f t="shared" si="1"/>
        <v>N/A</v>
      </c>
    </row>
    <row r="22" spans="1:20" x14ac:dyDescent="0.15">
      <c r="A22" s="14" t="s">
        <v>42</v>
      </c>
      <c r="B22" s="15" t="s">
        <v>43</v>
      </c>
      <c r="C22" s="16">
        <v>1000</v>
      </c>
      <c r="D22" s="16">
        <v>1000</v>
      </c>
      <c r="E22" s="16">
        <v>1000</v>
      </c>
      <c r="F22" s="16">
        <v>1000</v>
      </c>
      <c r="G22" s="16">
        <v>1000</v>
      </c>
      <c r="H22" s="16">
        <v>1000</v>
      </c>
      <c r="I22" s="16">
        <v>1000</v>
      </c>
      <c r="J22" s="16">
        <v>1000</v>
      </c>
      <c r="K22" s="16">
        <v>1000</v>
      </c>
      <c r="L22" s="16">
        <v>1000</v>
      </c>
      <c r="M22" s="16">
        <v>1000</v>
      </c>
      <c r="N22" s="16">
        <v>1000</v>
      </c>
      <c r="O22" s="17">
        <f t="shared" si="2"/>
        <v>12000</v>
      </c>
      <c r="P22" s="18">
        <v>13000</v>
      </c>
      <c r="Q22" s="18">
        <v>12000</v>
      </c>
      <c r="S22" s="19">
        <f t="shared" si="0"/>
        <v>-1000</v>
      </c>
      <c r="T22" s="20">
        <f t="shared" si="1"/>
        <v>-7.6923076923076927E-2</v>
      </c>
    </row>
    <row r="23" spans="1:20" x14ac:dyDescent="0.15">
      <c r="A23" s="21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22"/>
      <c r="Q23" s="22"/>
    </row>
    <row r="24" spans="1:20" ht="11.25" thickBot="1" x14ac:dyDescent="0.2">
      <c r="A24" s="23" t="s">
        <v>44</v>
      </c>
      <c r="B24" s="24"/>
      <c r="C24" s="24">
        <f>SUM(C5:C22)</f>
        <v>12608</v>
      </c>
      <c r="D24" s="24">
        <f t="shared" ref="D24:O24" si="3">SUM(D5:D22)</f>
        <v>11200</v>
      </c>
      <c r="E24" s="24">
        <f t="shared" si="3"/>
        <v>14140</v>
      </c>
      <c r="F24" s="24">
        <f t="shared" si="3"/>
        <v>12475</v>
      </c>
      <c r="G24" s="24">
        <f t="shared" si="3"/>
        <v>11780</v>
      </c>
      <c r="H24" s="24">
        <f t="shared" si="3"/>
        <v>11110</v>
      </c>
      <c r="I24" s="24">
        <f t="shared" si="3"/>
        <v>13633</v>
      </c>
      <c r="J24" s="24">
        <f t="shared" si="3"/>
        <v>11875</v>
      </c>
      <c r="K24" s="24">
        <f t="shared" si="3"/>
        <v>16165</v>
      </c>
      <c r="L24" s="24">
        <f t="shared" si="3"/>
        <v>12240</v>
      </c>
      <c r="M24" s="24">
        <f t="shared" si="3"/>
        <v>12159</v>
      </c>
      <c r="N24" s="24">
        <f t="shared" si="3"/>
        <v>11579</v>
      </c>
      <c r="O24" s="24">
        <f t="shared" si="3"/>
        <v>150964</v>
      </c>
      <c r="P24" s="25">
        <f>SUM(P5:P22)</f>
        <v>137908.84999999998</v>
      </c>
      <c r="Q24" s="25">
        <f>SUM(Q5:Q22)</f>
        <v>149218</v>
      </c>
    </row>
    <row r="25" spans="1:20" x14ac:dyDescent="0.15">
      <c r="A25" s="26" t="s">
        <v>45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8"/>
      <c r="Q25" s="29"/>
    </row>
    <row r="26" spans="1:20" x14ac:dyDescent="0.15">
      <c r="A26" s="26" t="s">
        <v>8</v>
      </c>
      <c r="B26" s="27" t="s">
        <v>46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8"/>
      <c r="Q26" s="30"/>
    </row>
    <row r="27" spans="1:20" x14ac:dyDescent="0.15">
      <c r="A27" s="26" t="s">
        <v>10</v>
      </c>
      <c r="B27" s="27" t="s">
        <v>47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8"/>
      <c r="Q27" s="30"/>
    </row>
    <row r="28" spans="1:20" x14ac:dyDescent="0.15">
      <c r="A28" s="26" t="s">
        <v>14</v>
      </c>
      <c r="B28" s="27" t="s">
        <v>48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8"/>
      <c r="Q28" s="30"/>
    </row>
    <row r="29" spans="1:20" x14ac:dyDescent="0.15">
      <c r="A29" s="26" t="s">
        <v>16</v>
      </c>
      <c r="B29" s="27" t="s">
        <v>49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8"/>
      <c r="Q29" s="30"/>
    </row>
    <row r="30" spans="1:20" x14ac:dyDescent="0.15">
      <c r="A30" s="26"/>
      <c r="B30" s="27" t="s">
        <v>50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8"/>
      <c r="Q30" s="30"/>
    </row>
    <row r="31" spans="1:20" x14ac:dyDescent="0.15">
      <c r="A31" s="26"/>
      <c r="B31" s="27" t="s">
        <v>51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8"/>
      <c r="Q31" s="30"/>
    </row>
    <row r="32" spans="1:20" x14ac:dyDescent="0.15">
      <c r="A32" s="26"/>
      <c r="B32" s="27" t="s">
        <v>52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8"/>
      <c r="Q32" s="30"/>
    </row>
    <row r="33" spans="1:17" x14ac:dyDescent="0.15">
      <c r="A33" s="26" t="s">
        <v>18</v>
      </c>
      <c r="B33" s="27" t="s">
        <v>53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8"/>
      <c r="Q33" s="30"/>
    </row>
    <row r="34" spans="1:17" x14ac:dyDescent="0.15">
      <c r="A34" s="26" t="s">
        <v>20</v>
      </c>
      <c r="B34" s="27" t="s">
        <v>54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8"/>
      <c r="Q34" s="30"/>
    </row>
    <row r="35" spans="1:17" x14ac:dyDescent="0.15">
      <c r="A35" s="26" t="s">
        <v>22</v>
      </c>
      <c r="B35" s="27" t="s">
        <v>55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8"/>
      <c r="Q35" s="30"/>
    </row>
    <row r="36" spans="1:17" x14ac:dyDescent="0.15">
      <c r="A36" s="26" t="s">
        <v>24</v>
      </c>
      <c r="B36" s="27" t="s">
        <v>56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  <c r="Q36" s="30"/>
    </row>
    <row r="37" spans="1:17" x14ac:dyDescent="0.15">
      <c r="A37" s="26" t="s">
        <v>26</v>
      </c>
      <c r="B37" s="27" t="s">
        <v>57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8"/>
      <c r="Q37" s="30"/>
    </row>
    <row r="38" spans="1:17" x14ac:dyDescent="0.15">
      <c r="A38" s="26" t="s">
        <v>28</v>
      </c>
      <c r="B38" s="27" t="s">
        <v>58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8"/>
      <c r="Q38" s="30"/>
    </row>
    <row r="39" spans="1:17" x14ac:dyDescent="0.15">
      <c r="A39" s="26"/>
      <c r="B39" s="27" t="s">
        <v>59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8"/>
      <c r="Q39" s="30"/>
    </row>
    <row r="40" spans="1:17" x14ac:dyDescent="0.15">
      <c r="A40" s="26" t="s">
        <v>34</v>
      </c>
      <c r="B40" s="27" t="s">
        <v>60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8"/>
      <c r="Q40" s="30"/>
    </row>
    <row r="41" spans="1:17" x14ac:dyDescent="0.15">
      <c r="A41" s="26" t="s">
        <v>38</v>
      </c>
      <c r="B41" s="27" t="s">
        <v>61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8"/>
      <c r="Q41" s="30"/>
    </row>
    <row r="42" spans="1:17" x14ac:dyDescent="0.15">
      <c r="A42" s="26" t="s">
        <v>42</v>
      </c>
      <c r="B42" s="27" t="s">
        <v>62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8"/>
      <c r="Q42" s="30"/>
    </row>
    <row r="43" spans="1:17" x14ac:dyDescent="0.15">
      <c r="A43" s="26"/>
      <c r="B43" s="27"/>
      <c r="C43" s="27"/>
      <c r="D43" s="31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8"/>
      <c r="Q43" s="30"/>
    </row>
    <row r="44" spans="1:17" x14ac:dyDescent="0.15">
      <c r="A44" s="26" t="s">
        <v>63</v>
      </c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30"/>
    </row>
    <row r="45" spans="1:17" x14ac:dyDescent="0.15">
      <c r="A45" s="26" t="s">
        <v>16</v>
      </c>
      <c r="B45" s="27" t="s">
        <v>64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3"/>
    </row>
    <row r="46" spans="1:17" x14ac:dyDescent="0.15">
      <c r="A46" s="26" t="s">
        <v>28</v>
      </c>
      <c r="B46" s="27" t="s">
        <v>65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2"/>
      <c r="Q46" s="33"/>
    </row>
    <row r="47" spans="1:17" x14ac:dyDescent="0.15">
      <c r="A47" s="26"/>
      <c r="B47" s="27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2"/>
      <c r="Q47" s="33"/>
    </row>
    <row r="48" spans="1:17" x14ac:dyDescent="0.15">
      <c r="A48" s="26"/>
      <c r="B48" s="27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2"/>
      <c r="Q48" s="33"/>
    </row>
    <row r="49" spans="1:17" x14ac:dyDescent="0.15">
      <c r="A49" s="26"/>
      <c r="B49" s="27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2"/>
      <c r="Q49" s="33"/>
    </row>
    <row r="50" spans="1:17" x14ac:dyDescent="0.15">
      <c r="A50" s="26"/>
      <c r="B50" s="2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2"/>
      <c r="Q50" s="33"/>
    </row>
    <row r="51" spans="1:17" x14ac:dyDescent="0.15">
      <c r="A51" s="35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2"/>
      <c r="Q51" s="33"/>
    </row>
    <row r="52" spans="1:17" ht="11.25" thickBot="1" x14ac:dyDescent="0.2">
      <c r="A52" s="3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8"/>
    </row>
  </sheetData>
  <pageMargins left="0.7" right="0.7" top="0.75" bottom="0.75" header="0.3" footer="0.3"/>
  <pageSetup orientation="portrait" verticalDpi="0" r:id="rId1"/>
  <ignoredErrors>
    <ignoredError sqref="A5:XFD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aschweitzer</dc:creator>
  <cp:lastModifiedBy>Megan O'Brien</cp:lastModifiedBy>
  <dcterms:created xsi:type="dcterms:W3CDTF">2010-12-08T17:47:25Z</dcterms:created>
  <dcterms:modified xsi:type="dcterms:W3CDTF">2011-05-12T19:53:09Z</dcterms:modified>
</cp:coreProperties>
</file>